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20d0aff3641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ifecycle" sheetId="1" r:id="R6b9f8d8185944c4e"/>
    <x:sheet xmlns:r="http://schemas.openxmlformats.org/officeDocument/2006/relationships" name="Next decision" sheetId="2" r:id="R14f14ab03b70439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&quot;£&quot;#,##0;(&quot;£&quot;#,##0);&quot;—&quot;"/>
    <x:numFmt numFmtId="201" formatCode="dd mmm yyyy"/>
    <x:numFmt numFmtId="202" formatCode="0"/>
    <x:numFmt numFmtId="203" formatCode="  @"/>
  </x:numFmts>
  <x:fonts count="11">
    <x:font>
      <x:sz val="11"/>
      <x:name val="Carlito"/>
    </x:font>
    <x:font>
      <x:sz val="11"/>
      <x:color rgb="FF0C2620"/>
      <x:name val="Arial"/>
    </x:font>
    <x:font>
      <x:b/>
      <x:sz val="17"/>
      <x:color rgb="FF0C2620"/>
      <x:name val="Arial"/>
    </x:font>
    <x:font>
      <x:sz val="11"/>
      <x:color rgb="FF5A6D60"/>
      <x:name val="Arial"/>
    </x:font>
    <x:font>
      <x:sz val="11"/>
      <x:color rgb="FF000000"/>
      <x:name val="Arial"/>
    </x:font>
    <x:font>
      <x:b/>
      <x:sz val="11"/>
      <x:color rgb="FF0C2620"/>
      <x:name val="Arial"/>
    </x:font>
    <x:font>
      <x:b/>
      <x:sz val="11"/>
      <x:color rgb="FF000000"/>
      <x:name val="Arial"/>
    </x:font>
    <x:font>
      <x:sz val="11"/>
      <x:color rgb="FF175CB2"/>
      <x:name val="Arial"/>
    </x:font>
    <x:font>
      <x:b/>
      <x:sz val="11"/>
      <x:color rgb="FFFFFFFF"/>
      <x:name val="Arial"/>
    </x:font>
    <x:font>
      <x:b/>
      <x:sz val="11"/>
      <x:color rgb="FF38734B"/>
      <x:name val="Arial"/>
    </x:font>
    <x:font>
      <x:sz val="10"/>
      <x:color rgb="FF5A6D6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1F4E9"/>
      </x:patternFill>
    </x:fill>
    <x:fill>
      <x:patternFill patternType="solid">
        <x:fgColor rgb="FFFFF8DF"/>
      </x:patternFill>
    </x:fill>
    <x:fill>
      <x:patternFill patternType="solid">
        <x:fgColor rgb="FF0C2620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9F574"/>
      </x:bottom>
      <x:diagonal/>
    </x:border>
  </x:borders>
  <x:cellStyleXfs count="1">
    <x:xf numFmtId="0" fontId="0" fillId="0" borderId="0"/>
  </x:cellStyleXfs>
  <x:cellXfs count="3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0" fontId="4" fillId="0" borderId="0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horizontal="right" vertical="center"/>
    </x:xf>
    <x:xf numFmtId="0" fontId="5" fillId="2" borderId="0" xfId="0" applyNumberFormat="1" applyFont="1" applyFill="1" applyBorder="1" applyAlignment="1">
      <x:alignment vertical="center"/>
    </x:xf>
    <x:xf numFmtId="200" fontId="6" fillId="2" borderId="0" xfId="0" applyNumberFormat="1" applyFont="1" applyFill="1" applyBorder="1" applyAlignment="1">
      <x:alignment horizontal="right"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0" fontId="7" fillId="3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1" fontId="1" fillId="3" borderId="0" xfId="0" applyNumberFormat="1" applyFont="1" applyFill="1" applyBorder="1" applyAlignment="1">
      <x:alignment horizontal="right" vertical="center"/>
    </x:xf>
    <x:xf numFmtId="201" fontId="7" fillId="3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horizontal="right" vertical="center"/>
    </x:xf>
    <x:xf numFmtId="0" fontId="8" fillId="4" borderId="0" xfId="0" applyNumberFormat="1" applyFont="1" applyFill="1" applyBorder="1" applyAlignment="1">
      <x:alignment vertical="center"/>
    </x:xf>
    <x:xf numFmtId="200" fontId="8" fillId="4" borderId="0" xfId="0" applyNumberFormat="1" applyFont="1" applyFill="1" applyBorder="1" applyAlignment="1">
      <x:alignment horizontal="right"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7" fillId="3" borderId="0" xfId="0" applyNumberFormat="1" applyFont="1" applyFill="1" applyBorder="1" applyAlignment="1">
      <x:alignment vertical="center"/>
    </x:xf>
    <x:xf numFmtId="202" fontId="7" fillId="3" borderId="0" xfId="0" applyNumberFormat="1" applyFont="1" applyFill="1" applyBorder="1" applyAlignment="1">
      <x:alignment horizontal="right" vertical="center"/>
    </x:xf>
    <x:xf numFmtId="200" fontId="9" fillId="0" borderId="0" xfId="0" applyNumberFormat="1" applyFont="1" applyFill="1" applyBorder="1" applyAlignment="1">
      <x:alignment horizontal="right" vertical="center"/>
    </x:xf>
    <x:xf numFmtId="203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1" fillId="0" borderId="1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0"/>
    </x:xf>
    <x:xf numFmtId="0" fontId="0" fillId="0" borderId="0" xfId="0" applyNumberFormat="1" applyFont="1" applyFill="1" applyBorder="1" applyAlignment="1">
      <x:alignment wrapText="0"/>
    </x:xf>
    <x:xf numFmtId="0" fontId="10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ddff04dc394a10" /><Relationship Type="http://schemas.openxmlformats.org/officeDocument/2006/relationships/theme" Target="/xl/theme/theme1.xml" Id="Ra555df9eaaa54220" /><Relationship Type="http://schemas.openxmlformats.org/officeDocument/2006/relationships/sharedStrings" Target="/xl/sharedStrings.xml" Id="Rfae3b65d2f224eb4" /><Relationship Type="http://schemas.openxmlformats.org/officeDocument/2006/relationships/worksheet" Target="/xl/worksheets/sheet1.xml" Id="R6b9f8d8185944c4e" /><Relationship Type="http://schemas.openxmlformats.org/officeDocument/2006/relationships/worksheet" Target="/xl/worksheets/sheet2.xml" Id="R14f14ab03b70439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C2620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43" hidden="0" customWidth="1"/>
    <x:col min="2" max="2" width="23" hidden="0" customWidth="1"/>
    <x:col min="3" max="3" width="3" hidden="0" customWidth="1"/>
    <x:col min="4" max="4" width="76" hidden="0" customWidth="1"/>
  </x:cols>
  <x:sheetData>
    <x:row r="1" ht="26" customHeight="1">
      <x:c r="A1" s="2"/>
      <x:c r="B1" s="2"/>
      <x:c r="C1" s="2"/>
      <x:c r="D1" s="29"/>
    </x:row>
    <x:row r="2" ht="34" customHeight="1">
      <x:c r="A2" s="3" t="str">
        <x:v>Vehicle lifecycle costs</x:v>
      </x:c>
      <x:c r="B2" s="2"/>
      <x:c r="C2" s="2"/>
      <x:c r="D2" s="29"/>
    </x:row>
    <x:row r="3" ht="26" customHeight="1">
      <x:c r="A3" s="4"/>
      <x:c r="B3" s="4"/>
      <x:c r="C3" s="4"/>
      <x:c r="D3" s="30"/>
    </x:row>
    <x:row r="4" ht="26" customHeight="1">
      <x:c r="A4" s="2" t="str">
        <x:v>FleetSuite worksheet</x:v>
      </x:c>
      <x:c r="B4" s="2"/>
      <x:c r="C4" s="2"/>
      <x:c r="D4" s="31" t="str">
        <x:v>Synthetic example. Replace the amber inputs with your own figures.</x:v>
      </x:c>
    </x:row>
    <x:row r="5" ht="26" customHeight="1">
      <x:c r="A5" s="2"/>
      <x:c r="B5" s="7"/>
      <x:c r="C5" s="2"/>
      <x:c r="D5" s="31"/>
    </x:row>
    <x:row r="6" ht="32" customHeight="1">
      <x:c r="A6" s="11" t="str">
        <x:v>Lifecycle profit</x:v>
      </x:c>
      <x:c r="B6" s="12" t="n">
        <x:f>IF(COUNT(B24,B25,B26)&lt;3,"",B24-B25+B26)</x:f>
        <x:v>24000</x:v>
      </x:c>
      <x:c r="C6" s="2"/>
      <x:c r="D6" s="31" t="str">
        <x:v>Vehicle-level result, after the costs entered. Before business taxes.</x:v>
      </x:c>
    </x:row>
    <x:row r="7" ht="32" customHeight="1">
      <x:c r="A7" s="11" t="str">
        <x:v>Net cash released at sale</x:v>
      </x:c>
      <x:c r="B7" s="12" t="n">
        <x:f>IF(COUNT(B26,B29:B30)&lt;3,"",B26-SUM(B29:B30))</x:f>
        <x:v>10400</x:v>
      </x:c>
      <x:c r="C7" s="2"/>
      <x:c r="D7" s="31" t="str">
        <x:v>Net sale proceeds less principal, interest and fees still due at sale.</x:v>
      </x:c>
    </x:row>
    <x:row r="8" ht="26" customHeight="1">
      <x:c r="A8" s="2"/>
      <x:c r="B8" s="7"/>
      <x:c r="C8" s="2"/>
      <x:c r="D8" s="31"/>
    </x:row>
    <x:row r="9" ht="26" customHeight="1">
      <x:c r="A9" s="2" t="str">
        <x:v>Vehicle / asset</x:v>
      </x:c>
      <x:c r="B9" s="14" t="str">
        <x:v>EXAMPLE VAN 01</x:v>
      </x:c>
      <x:c r="C9" s="2"/>
      <x:c r="D9" s="31"/>
    </x:row>
    <x:row r="10" ht="26" customHeight="1">
      <x:c r="A10" s="2" t="str">
        <x:v>Acquired</x:v>
      </x:c>
      <x:c r="B10" s="17" t="d">
        <x:v>2023-11-01T00:00:00.000Z</x:v>
      </x:c>
      <x:c r="C10" s="2"/>
      <x:c r="D10" s="31"/>
    </x:row>
    <x:row r="11" ht="26" customHeight="1">
      <x:c r="A11" s="2" t="str">
        <x:v>Disposal / valuation date</x:v>
      </x:c>
      <x:c r="B11" s="17" t="d">
        <x:v>2026-10-28T00:00:00.000Z</x:v>
      </x:c>
      <x:c r="C11" s="2"/>
      <x:c r="D11" s="31"/>
    </x:row>
    <x:row r="12" ht="26" customHeight="1">
      <x:c r="A12" s="2"/>
      <x:c r="B12" s="7"/>
      <x:c r="C12" s="2"/>
      <x:c r="D12" s="31"/>
    </x:row>
    <x:row r="13" ht="31" customHeight="1">
      <x:c r="A13" s="20" t="str">
        <x:v>Whole ownership period</x:v>
      </x:c>
      <x:c r="B13" s="21"/>
      <x:c r="C13" s="2"/>
      <x:c r="D13" s="31"/>
    </x:row>
    <x:row r="14" ht="26" customHeight="1">
      <x:c r="A14" s="2" t="str">
        <x:v>Purchase &amp; acquisition costs</x:v>
      </x:c>
      <x:c r="B14" s="14" t="n">
        <x:v>28000</x:v>
      </x:c>
      <x:c r="C14" s="2"/>
      <x:c r="D14" s="31" t="str">
        <x:v>Full acquisition price and fees. Do not add finance principal or depreciation.</x:v>
      </x:c>
    </x:row>
    <x:row r="15" ht="26" customHeight="1">
      <x:c r="A15" s="2" t="str">
        <x:v>Hire &amp; other operating income</x:v>
      </x:c>
      <x:c r="B15" s="14" t="n">
        <x:v>54000</x:v>
      </x:c>
      <x:c r="C15" s="2"/>
      <x:c r="D15" s="31" t="str">
        <x:v>Recognised vehicle income across the ownership period. Exclude sale proceeds.</x:v>
      </x:c>
    </x:row>
    <x:row r="16" ht="26" customHeight="1">
      <x:c r="A16" s="2" t="str">
        <x:v>Maintenance &amp; repairs</x:v>
      </x:c>
      <x:c r="B16" s="14" t="n">
        <x:v>6200</x:v>
      </x:c>
      <x:c r="C16" s="2"/>
      <x:c r="D16" s="31" t="str">
        <x:v>Include tyres, servicing, repairs and relevant workshop costs once.</x:v>
      </x:c>
    </x:row>
    <x:row r="17" ht="26" customHeight="1">
      <x:c r="A17" s="2" t="str">
        <x:v>Other running costs</x:v>
      </x:c>
      <x:c r="B17" s="14" t="n">
        <x:v>7800</x:v>
      </x:c>
      <x:c r="C17" s="2"/>
      <x:c r="D17" s="31" t="str">
        <x:v>Insurance, road tax, fuel and other costs borne by your business.</x:v>
      </x:c>
    </x:row>
    <x:row r="18" ht="26" customHeight="1">
      <x:c r="A18" s="2" t="str">
        <x:v>Finance interest &amp; fees</x:v>
      </x:c>
      <x:c r="B18" s="14" t="n">
        <x:v>2400</x:v>
      </x:c>
      <x:c r="C18" s="2"/>
      <x:c r="D18" s="31" t="str">
        <x:v>Interest and fees only, including any settlement charge. Exclude principal.</x:v>
      </x:c>
    </x:row>
    <x:row r="19" ht="26" customHeight="1">
      <x:c r="A19" s="2" t="str">
        <x:v>Allocated overheads</x:v>
      </x:c>
      <x:c r="B19" s="14" t="n">
        <x:v>3000</x:v>
      </x:c>
      <x:c r="C19" s="2"/>
      <x:c r="D19" s="31" t="str">
        <x:v>Include the overheads you want this vehicle to cover. Use a consistent basis.</x:v>
      </x:c>
    </x:row>
    <x:row r="20" ht="26" customHeight="1">
      <x:c r="A20" s="2" t="str">
        <x:v>Sale value</x:v>
      </x:c>
      <x:c r="B20" s="14" t="n">
        <x:v>18000</x:v>
      </x:c>
      <x:c r="C20" s="2"/>
      <x:c r="D20" s="31" t="str">
        <x:v>Actual sale value or a dated estimate. Use the same VAT basis as other inputs.</x:v>
      </x:c>
    </x:row>
    <x:row r="21" ht="26" customHeight="1">
      <x:c r="A21" s="2" t="str">
        <x:v>Sale preparation &amp; disposal</x:v>
      </x:c>
      <x:c r="B21" s="14" t="n">
        <x:v>600</x:v>
      </x:c>
      <x:c r="C21" s="2"/>
      <x:c r="D21" s="31" t="str">
        <x:v>Costs to prepare and sell. Exclude costs already included above.</x:v>
      </x:c>
    </x:row>
    <x:row r="22" ht="26" customHeight="1">
      <x:c r="A22" s="2"/>
      <x:c r="B22" s="7"/>
      <x:c r="C22" s="2"/>
      <x:c r="D22" s="31"/>
    </x:row>
    <x:row r="23" ht="31" customHeight="1">
      <x:c r="A23" s="20" t="str">
        <x:v>Calculation</x:v>
      </x:c>
      <x:c r="B23" s="21"/>
      <x:c r="C23" s="2"/>
      <x:c r="D23" s="31"/>
    </x:row>
    <x:row r="24" ht="26" customHeight="1">
      <x:c r="A24" s="2" t="str">
        <x:v>Operating income</x:v>
      </x:c>
      <x:c r="B24" s="8" t="n">
        <x:f>IF(ISNUMBER(B15),B15,"")</x:f>
        <x:v>54000</x:v>
      </x:c>
      <x:c r="C24" s="2"/>
      <x:c r="D24" s="31"/>
    </x:row>
    <x:row r="25" ht="26" customHeight="1">
      <x:c r="A25" s="2" t="str">
        <x:v>Acquisition &amp; ownership costs</x:v>
      </x:c>
      <x:c r="B25" s="8" t="n">
        <x:f>IF(COUNT(B14,B16:B19)&lt;5,"",SUM(B14,B16:B19))</x:f>
        <x:v>47400</x:v>
      </x:c>
      <x:c r="C25" s="2"/>
      <x:c r="D25" s="31"/>
    </x:row>
    <x:row r="26" ht="26" customHeight="1">
      <x:c r="A26" s="2" t="str">
        <x:v>Net sale proceeds before finance</x:v>
      </x:c>
      <x:c r="B26" s="8" t="n">
        <x:f>IF(COUNT(B20:B21)&lt;2,"",B20-B21)</x:f>
        <x:v>17400</x:v>
      </x:c>
      <x:c r="C26" s="2"/>
      <x:c r="D26" s="31"/>
    </x:row>
    <x:row r="27" ht="26" customHeight="1">
      <x:c r="A27" s="2" t="str">
        <x:v>Total lifecycle cost after resale</x:v>
      </x:c>
      <x:c r="B27" s="8" t="n">
        <x:f>IF(COUNT(B25:B26)&lt;2,"",B25-B26)</x:f>
        <x:v>30000</x:v>
      </x:c>
      <x:c r="C27" s="2"/>
      <x:c r="D27" s="31"/>
    </x:row>
    <x:row r="28" ht="26" customHeight="1">
      <x:c r="A28" s="2"/>
      <x:c r="B28" s="7"/>
      <x:c r="C28" s="2"/>
      <x:c r="D28" s="31"/>
    </x:row>
    <x:row r="29" ht="26" customHeight="1">
      <x:c r="A29" s="2" t="str">
        <x:v>Outstanding finance principal</x:v>
      </x:c>
      <x:c r="B29" s="14" t="n">
        <x:v>7000</x:v>
      </x:c>
      <x:c r="C29" s="2"/>
      <x:c r="D29" s="31" t="str">
        <x:v>Principal still to settle at sale. Already reflected in acquisition cost.</x:v>
      </x:c>
    </x:row>
    <x:row r="30" ht="26" customHeight="1">
      <x:c r="A30" s="2" t="str">
        <x:v>Interest &amp; fees due at sale</x:v>
      </x:c>
      <x:c r="B30" s="14" t="n">
        <x:v>0</x:v>
      </x:c>
      <x:c r="C30" s="2"/>
      <x:c r="D30" s="31" t="str">
        <x:v>Part of B18 above, not an additional lifetime cost. Enter 0 if none remains due.</x:v>
      </x:c>
    </x:row>
    <x:row r="31" ht="26" customHeight="1">
      <x:c r="A31" s="22" t="str">
        <x:v>How to use it</x:v>
      </x:c>
      <x:c r="B31" s="7"/>
      <x:c r="C31" s="2"/>
      <x:c r="D31" s="31"/>
    </x:row>
    <x:row r="32" ht="26" customHeight="1">
      <x:c r="A32" s="5" t="str">
        <x:v>Enter the whole ownership period, including forecast costs up to your chosen disposal date.</x:v>
      </x:c>
      <x:c r="B32" s="7"/>
      <x:c r="C32" s="2"/>
      <x:c r="D32" s="31"/>
    </x:row>
    <x:row r="33" ht="26" customHeight="1">
      <x:c r="A33" s="5" t="str">
        <x:v>Enter 0 when a cost genuinely does not apply. A missing required input leaves its result blank.</x:v>
      </x:c>
      <x:c r="B33" s="7"/>
      <x:c r="C33" s="2"/>
      <x:c r="D33" s="31"/>
    </x:row>
    <x:row r="34" ht="26" customHeight="1">
      <x:c r="A34" s="5" t="str">
        <x:v>Use amounts excluding recoverable VAT. Include irrecoverable VAT in costs. Keep one consistent basis.</x:v>
      </x:c>
      <x:c r="B34" s="7"/>
      <x:c r="C34" s="2"/>
      <x:c r="D34" s="31"/>
    </x:row>
    <x:row r="35" ht="26" customHeight="1">
      <x:c r="A35" s="5" t="str">
        <x:v>Acquisition less resale already captures value loss: do not add depreciation again.</x:v>
      </x:c>
      <x:c r="B35" s="7"/>
      <x:c r="C35" s="2"/>
      <x:c r="D35" s="31"/>
    </x:row>
    <x:row r="36" ht="26" customHeight="1">
      <x:c r="A36" s="5" t="str">
        <x:v>Loan principal affects cash, not profit. This is a disposal cash figure, not total lifetime cash flow.</x:v>
      </x:c>
      <x:c r="B36" s="7"/>
      <x:c r="C36" s="2"/>
      <x:c r="D36" s="31"/>
    </x:row>
    <x:row r="37" ht="26" customHeight="1">
      <x:c r="A37" s="5" t="str">
        <x:v>The profit figure reflects the costs you enter. Business taxes, discounting and tax relief are not modelled.</x:v>
      </x:c>
      <x:c r="B37" s="7"/>
      <x:c r="C37" s="2"/>
      <x:c r="D37" s="31"/>
    </x:row>
    <x:row r="38" ht="26" customHeight="1">
      <x:c r="A38" s="5" t="str">
        <x:v>For decisions from today, use Next decision. Past acquisition and running costs are sunk costs there.</x:v>
      </x:c>
      <x:c r="B38" s="7"/>
      <x:c r="C38" s="2"/>
      <x:c r="D38" s="31"/>
    </x:row>
    <x:row r="39" ht="26" customHeight="1">
      <x:c r="A39" s="2"/>
      <x:c r="B39" s="7"/>
      <x:c r="C39" s="2"/>
      <x:c r="D39" s="31"/>
    </x:row>
    <x:row r="40" ht="26" customHeight="1">
      <x:c r="A40" s="5" t="str">
        <x:v>Example figures are created by FleetSuite to demonstrate the arithmetic. They are not market benchmarks.</x:v>
      </x:c>
      <x:c r="B40" s="7"/>
      <x:c r="C40" s="2"/>
      <x:c r="D40" s="31"/>
    </x:row>
    <x:row r="41" ht="26" customHeight="1">
      <x:c r="A41" s="2"/>
      <x:c r="B41" s="7"/>
      <x:c r="C41" s="2"/>
      <x:c r="D41" s="31"/>
    </x:row>
    <x:row r="42" ht="26" customHeight="1">
      <x:c r="A42" s="33" t="str">
        <x:v>Method reference: IAS 7 distinguishes financing cash flows from operating results.</x:v>
      </x:c>
      <x:c r="B42" s="7"/>
      <x:c r="C42" s="2"/>
      <x:c r="D42" s="31"/>
    </x:row>
    <x:row r="43" ht="26" customHeight="1">
      <x:c r="A43" s="33" t="str">
        <x:v>https://www.ifrs.org/issued-standards/list-of-standards/ias-7-statement-of-cash-flows/</x:v>
      </x:c>
      <x:c r="B43" s="7"/>
      <x:c r="C43" s="2"/>
      <x:c r="D43" s="31"/>
    </x:row>
    <x:row r="44">
      <x:c r="D44" s="32"/>
    </x:row>
    <x:row r="45">
      <x:c r="D45" s="32"/>
    </x:row>
    <x:row r="46">
      <x:c r="D46" s="32"/>
    </x:row>
    <x:row r="47">
      <x:c r="D47" s="32"/>
    </x:row>
    <x:row r="48">
      <x:c r="D48" s="32"/>
    </x:row>
    <x:row r="49">
      <x:c r="D49" s="32"/>
    </x:row>
    <x:row r="50">
      <x:c r="D50" s="32"/>
    </x:row>
    <x:row r="51">
      <x:c r="D51" s="32"/>
    </x:row>
    <x:row r="52">
      <x:c r="D52" s="32"/>
    </x:row>
    <x:row r="53">
      <x:c r="D53" s="32"/>
    </x:row>
    <x:row r="54">
      <x:c r="D54" s="32"/>
    </x:row>
    <x:row r="55">
      <x:c r="D55" s="32"/>
    </x:row>
    <x:row r="56">
      <x:c r="D56" s="32"/>
    </x:row>
    <x:row r="57">
      <x:c r="D57" s="32"/>
    </x:row>
    <x:row r="58">
      <x:c r="D58" s="32"/>
    </x:row>
    <x:row r="59">
      <x:c r="D59" s="32"/>
    </x:row>
    <x:row r="60">
      <x:c r="D60" s="32"/>
    </x:row>
    <x:row r="61">
      <x:c r="D61" s="32"/>
    </x:row>
    <x:row r="62">
      <x:c r="D62" s="32"/>
    </x:row>
    <x:row r="63">
      <x:c r="D63" s="32"/>
    </x:row>
    <x:row r="64">
      <x:c r="D64" s="32"/>
    </x:row>
    <x:row r="65">
      <x:c r="D65" s="32"/>
    </x:row>
    <x:row r="66">
      <x:c r="D66" s="32"/>
    </x:row>
    <x:row r="67">
      <x:c r="D67" s="32"/>
    </x:row>
    <x:row r="68">
      <x:c r="D68" s="32"/>
    </x:row>
    <x:row r="69">
      <x:c r="D69" s="32"/>
    </x:row>
    <x:row r="70">
      <x:c r="D70" s="32"/>
    </x:row>
    <x:row r="71">
      <x:c r="D71" s="32"/>
    </x:row>
    <x:row r="72">
      <x:c r="D72" s="32"/>
    </x:row>
    <x:row r="73">
      <x:c r="D73" s="32"/>
    </x:row>
    <x:row r="74">
      <x:c r="D74" s="32"/>
    </x:row>
    <x:row r="75">
      <x:c r="D75" s="32"/>
    </x:row>
    <x:row r="76">
      <x:c r="D76" s="32"/>
    </x:row>
    <x:row r="77">
      <x:c r="D77" s="32"/>
    </x:row>
    <x:row r="78">
      <x:c r="D78" s="32"/>
    </x:row>
    <x:row r="79">
      <x:c r="D79" s="32"/>
    </x:row>
    <x:row r="80">
      <x:c r="D80" s="32"/>
    </x:row>
    <x:row r="81">
      <x:c r="D81" s="32"/>
    </x:row>
    <x:row r="82">
      <x:c r="D82" s="32"/>
    </x:row>
    <x:row r="83">
      <x:c r="D83" s="32"/>
    </x:row>
  </x:sheetData>
  <x:dataValidations count="10">
    <x:dataValidation type="decimal" operator="greaterThanOrEqual" sqref="B14">
      <x:formula1>0</x:formula1>
    </x:dataValidation>
    <x:dataValidation type="decimal" operator="greaterThanOrEqual" sqref="B15">
      <x:formula1>0</x:formula1>
    </x:dataValidation>
    <x:dataValidation type="decimal" operator="greaterThanOrEqual" sqref="B16">
      <x:formula1>0</x:formula1>
    </x:dataValidation>
    <x:dataValidation type="decimal" operator="greaterThanOrEqual" sqref="B17">
      <x:formula1>0</x:formula1>
    </x:dataValidation>
    <x:dataValidation type="decimal" operator="greaterThanOrEqual" sqref="B18">
      <x:formula1>0</x:formula1>
    </x:dataValidation>
    <x:dataValidation type="decimal" operator="greaterThanOrEqual" sqref="B19">
      <x:formula1>0</x:formula1>
    </x:dataValidation>
    <x:dataValidation type="decimal" operator="greaterThanOrEqual" sqref="B20">
      <x:formula1>0</x:formula1>
    </x:dataValidation>
    <x:dataValidation type="decimal" operator="greaterThanOrEqual" sqref="B21">
      <x:formula1>0</x:formula1>
    </x:dataValidation>
    <x:dataValidation type="decimal" operator="greaterThanOrEqual" sqref="B29">
      <x:formula1>0</x:formula1>
    </x:dataValidation>
    <x:dataValidation type="decimal" operator="greaterThanOrEqual" sqref="B30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A6D60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43" hidden="0" customWidth="1"/>
    <x:col min="2" max="2" width="23" hidden="0" customWidth="1"/>
    <x:col min="3" max="3" width="3" hidden="0" customWidth="1"/>
    <x:col min="4" max="4" width="76" hidden="0" customWidth="1"/>
  </x:cols>
  <x:sheetData>
    <x:row r="1" ht="26" customHeight="1">
      <x:c r="A1" s="2"/>
      <x:c r="B1" s="2"/>
      <x:c r="C1" s="2"/>
      <x:c r="D1" s="29"/>
    </x:row>
    <x:row r="2" ht="34" customHeight="1">
      <x:c r="A2" s="3" t="str">
        <x:v>Keep, replace or defleet</x:v>
      </x:c>
      <x:c r="B2" s="2"/>
      <x:c r="C2" s="2"/>
      <x:c r="D2" s="29"/>
    </x:row>
    <x:row r="3" ht="26" customHeight="1">
      <x:c r="A3" s="4"/>
      <x:c r="B3" s="4"/>
      <x:c r="C3" s="4"/>
      <x:c r="D3" s="30"/>
    </x:row>
    <x:row r="4" ht="26" customHeight="1">
      <x:c r="A4" s="2" t="str">
        <x:v>Decision date</x:v>
      </x:c>
      <x:c r="B4" s="25" t="d">
        <x:v>2026-10-28T00:00:00.000Z</x:v>
      </x:c>
      <x:c r="C4" s="2"/>
      <x:c r="D4" s="31" t="str">
        <x:v>Synthetic example. Change dates and forecast inputs together.</x:v>
      </x:c>
    </x:row>
    <x:row r="5" ht="26" customHeight="1">
      <x:c r="A5" s="2" t="str">
        <x:v>Comparison end date</x:v>
      </x:c>
      <x:c r="B5" s="17" t="d">
        <x:v>2027-10-28T00:00:00.000Z</x:v>
      </x:c>
      <x:c r="C5" s="2"/>
      <x:c r="D5" s="31" t="str">
        <x:v>All options use this same period. Assume owned vehicles are sold at its end.</x:v>
      </x:c>
    </x:row>
    <x:row r="6" ht="26" customHeight="1">
      <x:c r="A6" s="2"/>
      <x:c r="B6" s="7"/>
      <x:c r="C6" s="2"/>
      <x:c r="D6" s="31"/>
    </x:row>
    <x:row r="7" ht="26" customHeight="1">
      <x:c r="A7" s="2" t="str">
        <x:v>Choose option (1, 2 or 3)</x:v>
      </x:c>
      <x:c r="B7" s="26" t="n">
        <x:v>2</x:v>
      </x:c>
      <x:c r="C7" s="2"/>
      <x:c r="D7" s="31" t="str">
        <x:v>1 Defleet now    2 Keep then sell    3 Replace then sell</x:v>
      </x:c>
    </x:row>
    <x:row r="8" ht="26" customHeight="1">
      <x:c r="A8" s="2" t="str">
        <x:v>Selected option</x:v>
      </x:c>
      <x:c r="B8" s="27" t="str">
        <x:f>CHOOSE(B7,"Defleet","Keep","Replace")</x:f>
        <x:v>Keep</x:v>
      </x:c>
      <x:c r="C8" s="2"/>
      <x:c r="D8" s="31"/>
    </x:row>
    <x:row r="9" ht="26" customHeight="1">
      <x:c r="A9" s="2"/>
      <x:c r="B9" s="7"/>
      <x:c r="C9" s="2"/>
      <x:c r="D9" s="31"/>
    </x:row>
    <x:row r="10" ht="32" customHeight="1">
      <x:c r="A10" s="11" t="str">
        <x:v>Profit from today</x:v>
      </x:c>
      <x:c r="B10" s="12" t="n">
        <x:f>IF(COUNT(B63:B64)&lt;2,"",B63-B64)</x:f>
        <x:v>11450</x:v>
      </x:c>
      <x:c r="C10" s="2"/>
      <x:c r="D10" s="31" t="str">
        <x:v>After the current vehicle’s net sale value today. Past costs are excluded.</x:v>
      </x:c>
    </x:row>
    <x:row r="11" ht="32" customHeight="1">
      <x:c r="A11" s="11" t="str">
        <x:v>Cash at the start, before fees</x:v>
      </x:c>
      <x:c r="B11" s="12" t="n">
        <x:f>IF(COUNT(B66:B69)&lt;4,"",B66-B67-B68+B69)</x:f>
        <x:v>0</x:v>
      </x:c>
      <x:c r="C11" s="2"/>
      <x:c r="D11" s="31" t="str">
        <x:v>Before upfront interest or fees. Positive releases cash; negative requires cash.</x:v>
      </x:c>
    </x:row>
    <x:row r="12" ht="32" customHeight="1">
      <x:c r="A12" s="11" t="str">
        <x:v>Net cash over the full period</x:v>
      </x:c>
      <x:c r="B12" s="12" t="n">
        <x:f>IF(COUNT(B63,B71:B72)&lt;3,"",B63+B71-B72)</x:f>
        <x:v>21850</x:v>
      </x:c>
      <x:c r="C12" s="2"/>
      <x:c r="D12" s="31" t="str">
        <x:v>Assumes all income received, costs paid and all finance principal settled.</x:v>
      </x:c>
    </x:row>
    <x:row r="13" ht="26" customHeight="1">
      <x:c r="A13" s="2"/>
      <x:c r="B13" s="7"/>
      <x:c r="C13" s="2"/>
      <x:c r="D13" s="31"/>
    </x:row>
    <x:row r="14" ht="31" customHeight="1">
      <x:c r="A14" s="20" t="str">
        <x:v>Current vehicle, common to all options</x:v>
      </x:c>
      <x:c r="B14" s="21"/>
      <x:c r="C14" s="2"/>
      <x:c r="D14" s="31"/>
    </x:row>
    <x:row r="15" ht="26" customHeight="1">
      <x:c r="A15" s="2" t="str">
        <x:v>Current sale value</x:v>
      </x:c>
      <x:c r="B15" s="14" t="n">
        <x:v>18000</x:v>
      </x:c>
      <x:c r="C15" s="2"/>
      <x:c r="D15" s="31" t="str">
        <x:v>Dated valuation. The same starting position for every option.</x:v>
      </x:c>
    </x:row>
    <x:row r="16" ht="26" customHeight="1">
      <x:c r="A16" s="2" t="str">
        <x:v>Preparation &amp; sale costs now</x:v>
      </x:c>
      <x:c r="B16" s="14" t="n">
        <x:v>600</x:v>
      </x:c>
      <x:c r="C16" s="2"/>
      <x:c r="D16" s="31"/>
    </x:row>
    <x:row r="17" ht="26" customHeight="1">
      <x:c r="A17" s="2" t="str">
        <x:v>Outstanding principal now</x:v>
      </x:c>
      <x:c r="B17" s="14" t="n">
        <x:v>7000</x:v>
      </x:c>
      <x:c r="C17" s="2"/>
      <x:c r="D17" s="31" t="str">
        <x:v>Settlement fees belong in finance interest &amp; fees below, not principal.</x:v>
      </x:c>
    </x:row>
    <x:row r="18" ht="26" customHeight="1">
      <x:c r="A18" s="2"/>
      <x:c r="B18" s="7"/>
      <x:c r="C18" s="2"/>
      <x:c r="D18" s="31"/>
    </x:row>
    <x:row r="19" ht="31" customHeight="1">
      <x:c r="A19" s="20" t="str">
        <x:v>Option inputs</x:v>
      </x:c>
      <x:c r="B19" s="21"/>
      <x:c r="C19" s="2"/>
      <x:c r="D19" s="31"/>
    </x:row>
    <x:row r="20" ht="30" customHeight="1">
      <x:c r="A20" s="11" t="str">
        <x:v>Replacement purchase &amp; acquisition</x:v>
      </x:c>
      <x:c r="B20" s="12" t="n">
        <x:f>IF(CHOOSE($B$7,ISNUMBER(B21),ISNUMBER(B22),ISNUMBER(B23)),CHOOSE($B$7,B21,B22,B23),"")</x:f>
        <x:v>0</x:v>
      </x:c>
      <x:c r="C20" s="2"/>
      <x:c r="D20" s="31" t="str">
        <x:v>Active selection. Total cost of the replacement vehicle. Keep and Defleet use zero.</x:v>
      </x:c>
    </x:row>
    <x:row r="21" ht="26" customHeight="1">
      <x:c r="A21" s="28" t="str">
        <x:v>Defleet</x:v>
      </x:c>
      <x:c r="B21" s="14" t="n">
        <x:v>0</x:v>
      </x:c>
      <x:c r="C21" s="2"/>
      <x:c r="D21" s="31"/>
    </x:row>
    <x:row r="22" ht="26" customHeight="1">
      <x:c r="A22" s="28" t="str">
        <x:v>Keep</x:v>
      </x:c>
      <x:c r="B22" s="14" t="n">
        <x:v>0</x:v>
      </x:c>
      <x:c r="C22" s="2"/>
      <x:c r="D22" s="31"/>
    </x:row>
    <x:row r="23" ht="26" customHeight="1">
      <x:c r="A23" s="28" t="str">
        <x:v>Replace</x:v>
      </x:c>
      <x:c r="B23" s="14" t="n">
        <x:v>32000</x:v>
      </x:c>
      <x:c r="C23" s="2"/>
      <x:c r="D23" s="31"/>
    </x:row>
    <x:row r="24" ht="30" customHeight="1">
      <x:c r="A24" s="11" t="str">
        <x:v>Operating income over the period</x:v>
      </x:c>
      <x:c r="B24" s="12" t="n">
        <x:f>IF(CHOOSE($B$7,ISNUMBER(B25),ISNUMBER(B26),ISNUMBER(B27)),CHOOSE($B$7,B25,B26,B27),"")</x:f>
        <x:v>20000</x:v>
      </x:c>
      <x:c r="C24" s="2"/>
      <x:c r="D24" s="31" t="str">
        <x:v>Active selection. Forecast for the vehicle operated during this period.</x:v>
      </x:c>
    </x:row>
    <x:row r="25" ht="26" customHeight="1">
      <x:c r="A25" s="28" t="str">
        <x:v>Defleet</x:v>
      </x:c>
      <x:c r="B25" s="14" t="n">
        <x:v>0</x:v>
      </x:c>
      <x:c r="C25" s="2"/>
      <x:c r="D25" s="31"/>
    </x:row>
    <x:row r="26" ht="26" customHeight="1">
      <x:c r="A26" s="28" t="str">
        <x:v>Keep</x:v>
      </x:c>
      <x:c r="B26" s="14" t="n">
        <x:v>20000</x:v>
      </x:c>
      <x:c r="C26" s="2"/>
      <x:c r="D26" s="31"/>
    </x:row>
    <x:row r="27" ht="26" customHeight="1">
      <x:c r="A27" s="28" t="str">
        <x:v>Replace</x:v>
      </x:c>
      <x:c r="B27" s="14" t="n">
        <x:v>21600</x:v>
      </x:c>
      <x:c r="C27" s="2"/>
      <x:c r="D27" s="31"/>
    </x:row>
    <x:row r="28" ht="30" customHeight="1">
      <x:c r="A28" s="11" t="str">
        <x:v>Running, maintenance &amp; overheads</x:v>
      </x:c>
      <x:c r="B28" s="12" t="n">
        <x:f>IF(CHOOSE($B$7,ISNUMBER(B29),ISNUMBER(B30),ISNUMBER(B31)),CHOOSE($B$7,B29,B30,B31),"")</x:f>
        <x:v>4800</x:v>
      </x:c>
      <x:c r="C28" s="2"/>
      <x:c r="D28" s="31" t="str">
        <x:v>Active selection. All operating costs over the period, with no duplicated categories.</x:v>
      </x:c>
    </x:row>
    <x:row r="29" ht="26" customHeight="1">
      <x:c r="A29" s="28" t="str">
        <x:v>Defleet</x:v>
      </x:c>
      <x:c r="B29" s="14" t="n">
        <x:v>0</x:v>
      </x:c>
      <x:c r="C29" s="2"/>
      <x:c r="D29" s="31"/>
    </x:row>
    <x:row r="30" ht="26" customHeight="1">
      <x:c r="A30" s="28" t="str">
        <x:v>Keep</x:v>
      </x:c>
      <x:c r="B30" s="14" t="n">
        <x:v>4800</x:v>
      </x:c>
      <x:c r="C30" s="2"/>
      <x:c r="D30" s="31"/>
    </x:row>
    <x:row r="31" ht="26" customHeight="1">
      <x:c r="A31" s="28" t="str">
        <x:v>Replace</x:v>
      </x:c>
      <x:c r="B31" s="14" t="n">
        <x:v>4200</x:v>
      </x:c>
      <x:c r="C31" s="2"/>
      <x:c r="D31" s="31"/>
    </x:row>
    <x:row r="32" ht="30" customHeight="1">
      <x:c r="A32" s="11" t="str">
        <x:v>Finance interest &amp; fees</x:v>
      </x:c>
      <x:c r="B32" s="12" t="n">
        <x:f>IF(CHOOSE($B$7,ISNUMBER(B33),ISNUMBER(B34),ISNUMBER(B35)),CHOOSE($B$7,B33,B34,B35),"")</x:f>
        <x:v>650</x:v>
      </x:c>
      <x:c r="C32" s="2"/>
      <x:c r="D32" s="31" t="str">
        <x:v>Active selection. Current or replacement finance costs, including any settlement fees.</x:v>
      </x:c>
    </x:row>
    <x:row r="33" ht="26" customHeight="1">
      <x:c r="A33" s="28" t="str">
        <x:v>Defleet</x:v>
      </x:c>
      <x:c r="B33" s="14" t="n">
        <x:v>0</x:v>
      </x:c>
      <x:c r="C33" s="2"/>
      <x:c r="D33" s="31"/>
    </x:row>
    <x:row r="34" ht="26" customHeight="1">
      <x:c r="A34" s="28" t="str">
        <x:v>Keep</x:v>
      </x:c>
      <x:c r="B34" s="14" t="n">
        <x:v>650</x:v>
      </x:c>
      <x:c r="C34" s="2"/>
      <x:c r="D34" s="31"/>
    </x:row>
    <x:row r="35" ht="26" customHeight="1">
      <x:c r="A35" s="28" t="str">
        <x:v>Replace</x:v>
      </x:c>
      <x:c r="B35" s="14" t="n">
        <x:v>1200</x:v>
      </x:c>
      <x:c r="C35" s="2"/>
      <x:c r="D35" s="31"/>
    </x:row>
    <x:row r="36" ht="30" customHeight="1">
      <x:c r="A36" s="11" t="str">
        <x:v>Sale value at the period end</x:v>
      </x:c>
      <x:c r="B36" s="12" t="n">
        <x:f>IF(CHOOSE($B$7,ISNUMBER(B37),ISNUMBER(B38),ISNUMBER(B39)),CHOOSE($B$7,B37,B38,B39),"")</x:f>
        <x:v>15000</x:v>
      </x:c>
      <x:c r="C36" s="2"/>
      <x:c r="D36" s="31" t="str">
        <x:v>Active selection. Value of the retained or replacement vehicle when sold at the end.</x:v>
      </x:c>
    </x:row>
    <x:row r="37" ht="26" customHeight="1">
      <x:c r="A37" s="28" t="str">
        <x:v>Defleet</x:v>
      </x:c>
      <x:c r="B37" s="14" t="n">
        <x:v>0</x:v>
      </x:c>
      <x:c r="C37" s="2"/>
      <x:c r="D37" s="31"/>
    </x:row>
    <x:row r="38" ht="26" customHeight="1">
      <x:c r="A38" s="28" t="str">
        <x:v>Keep</x:v>
      </x:c>
      <x:c r="B38" s="14" t="n">
        <x:v>15000</x:v>
      </x:c>
      <x:c r="C38" s="2"/>
      <x:c r="D38" s="31"/>
    </x:row>
    <x:row r="39" ht="26" customHeight="1">
      <x:c r="A39" s="28" t="str">
        <x:v>Replace</x:v>
      </x:c>
      <x:c r="B39" s="14" t="n">
        <x:v>27000</x:v>
      </x:c>
      <x:c r="C39" s="2"/>
      <x:c r="D39" s="31"/>
    </x:row>
    <x:row r="40" ht="30" customHeight="1">
      <x:c r="A40" s="11" t="str">
        <x:v>Preparation &amp; disposal at period end</x:v>
      </x:c>
      <x:c r="B40" s="12" t="n">
        <x:f>IF(CHOOSE($B$7,ISNUMBER(B41),ISNUMBER(B42),ISNUMBER(B43)),CHOOSE($B$7,B41,B42,B43),"")</x:f>
        <x:v>700</x:v>
      </x:c>
      <x:c r="C40" s="2"/>
      <x:c r="D40" s="31" t="str">
        <x:v>Active selection. Sale costs not already included in running costs.</x:v>
      </x:c>
    </x:row>
    <x:row r="41" ht="26" customHeight="1">
      <x:c r="A41" s="28" t="str">
        <x:v>Defleet</x:v>
      </x:c>
      <x:c r="B41" s="14" t="n">
        <x:v>0</x:v>
      </x:c>
      <x:c r="C41" s="2"/>
      <x:c r="D41" s="31"/>
    </x:row>
    <x:row r="42" ht="26" customHeight="1">
      <x:c r="A42" s="28" t="str">
        <x:v>Keep</x:v>
      </x:c>
      <x:c r="B42" s="14" t="n">
        <x:v>700</x:v>
      </x:c>
      <x:c r="C42" s="2"/>
      <x:c r="D42" s="31"/>
    </x:row>
    <x:row r="43" ht="26" customHeight="1">
      <x:c r="A43" s="28" t="str">
        <x:v>Replace</x:v>
      </x:c>
      <x:c r="B43" s="14" t="n">
        <x:v>800</x:v>
      </x:c>
      <x:c r="C43" s="2"/>
      <x:c r="D43" s="31"/>
    </x:row>
    <x:row r="44" ht="30" customHeight="1">
      <x:c r="A44" s="11" t="str">
        <x:v>New finance at the start</x:v>
      </x:c>
      <x:c r="B44" s="12" t="n">
        <x:f>IF(CHOOSE($B$7,ISNUMBER(B45),ISNUMBER(B46),ISNUMBER(B47)),CHOOSE($B$7,B45,B46,B47),"")</x:f>
        <x:v>0</x:v>
      </x:c>
      <x:c r="C44" s="2"/>
      <x:c r="D44" s="31" t="str">
        <x:v>Active selection. Replacement funding only. All principal is cleared by the period end.</x:v>
      </x:c>
    </x:row>
    <x:row r="45" ht="26" customHeight="1">
      <x:c r="A45" s="28" t="str">
        <x:v>Defleet</x:v>
      </x:c>
      <x:c r="B45" s="14" t="n">
        <x:v>0</x:v>
      </x:c>
      <x:c r="C45" s="2"/>
      <x:c r="D45" s="31"/>
    </x:row>
    <x:row r="46" ht="26" customHeight="1">
      <x:c r="A46" s="28" t="str">
        <x:v>Keep</x:v>
      </x:c>
      <x:c r="B46" s="14" t="n">
        <x:v>0</x:v>
      </x:c>
      <x:c r="C46" s="2"/>
      <x:c r="D46" s="31"/>
    </x:row>
    <x:row r="47" ht="26" customHeight="1">
      <x:c r="A47" s="28" t="str">
        <x:v>Replace</x:v>
      </x:c>
      <x:c r="B47" s="14" t="n">
        <x:v>24000</x:v>
      </x:c>
      <x:c r="C47" s="2"/>
      <x:c r="D47" s="31"/>
    </x:row>
    <x:row r="48" ht="26" customHeight="1">
      <x:c r="A48" s="2"/>
      <x:c r="B48" s="7"/>
      <x:c r="C48" s="2"/>
      <x:c r="D48" s="31"/>
    </x:row>
    <x:row r="49" ht="31" customHeight="1">
      <x:c r="A49" s="20" t="str">
        <x:v>Use the comparison</x:v>
      </x:c>
      <x:c r="B49" s="21"/>
      <x:c r="C49" s="2"/>
      <x:c r="D49" s="31"/>
    </x:row>
    <x:row r="50" ht="26" customHeight="1">
      <x:c r="A50" s="5" t="str">
        <x:v>Switch the option at B7. The same calculation updates for each option using its own inputs.</x:v>
      </x:c>
      <x:c r="B50" s="7"/>
      <x:c r="C50" s="2"/>
      <x:c r="D50" s="31"/>
    </x:row>
    <x:row r="51" ht="26" customHeight="1">
      <x:c r="A51" s="5" t="str">
        <x:v>Compare profit and cash on the same dates. Retain your own comparison notes after changing inputs.</x:v>
      </x:c>
      <x:c r="B51" s="7"/>
      <x:c r="C51" s="2"/>
      <x:c r="D51" s="31"/>
    </x:row>
    <x:row r="52" ht="26" customHeight="1">
      <x:c r="A52" s="5" t="str">
        <x:v>Defleet sells the current vehicle now. Keep sells it at the end. Replace sells it now and buys a replacement.</x:v>
      </x:c>
      <x:c r="B52" s="7"/>
      <x:c r="C52" s="2"/>
      <x:c r="D52" s="31"/>
    </x:row>
    <x:row r="53" ht="26" customHeight="1">
      <x:c r="A53" s="5" t="str">
        <x:v>For a fleet reduction, remove only the income and costs that actually stop. Include any unavoidable costs.</x:v>
      </x:c>
      <x:c r="B53" s="7"/>
      <x:c r="C53" s="2"/>
      <x:c r="D53" s="31"/>
    </x:row>
    <x:row r="54" ht="26" customHeight="1">
      <x:c r="A54" s="5" t="str">
        <x:v>Edit the amber example inputs. Zero means none; blank means unknown and leaves affected outputs blank.</x:v>
      </x:c>
      <x:c r="B54" s="7"/>
      <x:c r="C54" s="2"/>
      <x:c r="D54" s="31"/>
    </x:row>
    <x:row r="55" ht="26" customHeight="1">
      <x:c r="A55" s="5" t="str">
        <x:v>Use the Lifecycle sheet for historical profit. This decision calculation starts from today’s net vehicle value.</x:v>
      </x:c>
      <x:c r="B55" s="7"/>
      <x:c r="C55" s="2"/>
      <x:c r="D55" s="31"/>
    </x:row>
    <x:row r="56" ht="26" customHeight="1">
      <x:c r="A56" s="5" t="str">
        <x:v>The comparison is undiscounted and excludes business taxes, tax relief and working-capital timing.</x:v>
      </x:c>
      <x:c r="B56" s="7"/>
      <x:c r="C56" s="2"/>
      <x:c r="D56" s="31"/>
    </x:row>
    <x:row r="57" ht="26" customHeight="1">
      <x:c r="A57" s="5" t="str">
        <x:v>Use consistent VAT treatment. Check demand, repair risk and current market values before acting.</x:v>
      </x:c>
      <x:c r="B57" s="7"/>
      <x:c r="C57" s="2"/>
      <x:c r="D57" s="31"/>
    </x:row>
    <x:row r="58" ht="26" customHeight="1">
      <x:c r="A58" s="5" t="str">
        <x:v>These are example estimates, not market data or a recommendation to keep, buy or sell.</x:v>
      </x:c>
      <x:c r="B58" s="7"/>
      <x:c r="C58" s="2"/>
      <x:c r="D58" s="31"/>
    </x:row>
    <x:row r="59" ht="26" customHeight="1">
      <x:c r="A59" s="2"/>
      <x:c r="B59" s="7"/>
      <x:c r="C59" s="2"/>
      <x:c r="D59" s="31"/>
    </x:row>
    <x:row r="60" ht="31" customHeight="1">
      <x:c r="A60" s="20" t="str">
        <x:v>Calculation detail</x:v>
      </x:c>
      <x:c r="B60" s="21"/>
      <x:c r="C60" s="2"/>
      <x:c r="D60" s="31"/>
    </x:row>
    <x:row r="61" ht="26" customHeight="1">
      <x:c r="A61" s="2" t="str">
        <x:v>Net sale receipts at start</x:v>
      </x:c>
      <x:c r="B61" s="8" t="n">
        <x:f>IF(COUNT(B15:B16)&lt;2,"",IF(B7=2,0,B15-B16))</x:f>
        <x:v>0</x:v>
      </x:c>
      <x:c r="C61" s="2"/>
      <x:c r="D61" s="31" t="str">
        <x:v>Keep retains the vehicle. Defleet and Replace sell it now.</x:v>
      </x:c>
    </x:row>
    <x:row r="62" ht="26" customHeight="1">
      <x:c r="A62" s="2" t="str">
        <x:v>Net sale receipts at period end</x:v>
      </x:c>
      <x:c r="B62" s="8" t="n">
        <x:f>IF(COUNT(B36,B40)&lt;2,"",B36-B40)</x:f>
        <x:v>14300</x:v>
      </x:c>
      <x:c r="C62" s="2"/>
      <x:c r="D62" s="31" t="str">
        <x:v>Remaining asset sold at the same comparison end date.</x:v>
      </x:c>
    </x:row>
    <x:row r="63" ht="26" customHeight="1">
      <x:c r="A63" s="2" t="str">
        <x:v>Total before finance principal</x:v>
      </x:c>
      <x:c r="B63" s="8" t="n">
        <x:f>IF(COUNT(B61:B62,B20,B24,B28,B32)&lt;6,"",SUM(B61:B62)+B24-B20-B28-B32)</x:f>
        <x:v>28850</x:v>
      </x:c>
      <x:c r="C63" s="2"/>
      <x:c r="D63" s="31" t="str">
        <x:v>Sale receipts + income − acquisition − operating costs − interest &amp; fees.</x:v>
      </x:c>
    </x:row>
    <x:row r="64" ht="26" customHeight="1">
      <x:c r="A64" s="2" t="str">
        <x:v>Opening net vehicle value</x:v>
      </x:c>
      <x:c r="B64" s="8" t="n">
        <x:f>IF(COUNT(B15:B16)&lt;2,"",B15-B16)</x:f>
        <x:v>17400</x:v>
      </x:c>
      <x:c r="C64" s="2"/>
      <x:c r="D64" s="31" t="str">
        <x:v>The value tied up in the current vehicle today, before finance principal.</x:v>
      </x:c>
    </x:row>
    <x:row r="65" ht="26" customHeight="1">
      <x:c r="A65" s="2"/>
      <x:c r="B65" s="7"/>
      <x:c r="C65" s="2"/>
      <x:c r="D65" s="31"/>
    </x:row>
    <x:row r="66" ht="26" customHeight="1">
      <x:c r="A66" s="2" t="str">
        <x:v>Sale receipts at start</x:v>
      </x:c>
      <x:c r="B66" s="8" t="n">
        <x:f>IF(ISNUMBER(B61),B61,"")</x:f>
        <x:v>0</x:v>
      </x:c>
      <x:c r="C66" s="2"/>
      <x:c r="D66" s="31" t="str"/>
    </x:row>
    <x:row r="67" ht="26" customHeight="1">
      <x:c r="A67" s="2" t="str">
        <x:v>Current principal settled at start</x:v>
      </x:c>
      <x:c r="B67" s="8" t="n">
        <x:f>IF(ISNUMBER(B17),IF(B7=2,0,B17),"")</x:f>
        <x:v>0</x:v>
      </x:c>
      <x:c r="C67" s="2"/>
      <x:c r="D67" s="31" t="str">
        <x:v>Current loan settled when the current vehicle is sold.</x:v>
      </x:c>
    </x:row>
    <x:row r="68" ht="26" customHeight="1">
      <x:c r="A68" s="2" t="str">
        <x:v>Replacement acquisition at start</x:v>
      </x:c>
      <x:c r="B68" s="8" t="n">
        <x:f>IF(ISNUMBER(B20),B20,"")</x:f>
        <x:v>0</x:v>
      </x:c>
      <x:c r="C68" s="2"/>
      <x:c r="D68" s="31" t="str"/>
    </x:row>
    <x:row r="69" ht="26" customHeight="1">
      <x:c r="A69" s="2" t="str">
        <x:v>New finance received at start</x:v>
      </x:c>
      <x:c r="B69" s="8" t="n">
        <x:f>IF(ISNUMBER(B44),B44,"")</x:f>
        <x:v>0</x:v>
      </x:c>
      <x:c r="C69" s="2"/>
      <x:c r="D69" s="31" t="str"/>
    </x:row>
    <x:row r="70" ht="26" customHeight="1">
      <x:c r="A70" s="2"/>
      <x:c r="B70" s="7"/>
      <x:c r="C70" s="2"/>
      <x:c r="D70" s="31"/>
    </x:row>
    <x:row r="71" ht="26" customHeight="1">
      <x:c r="A71" s="2" t="str">
        <x:v>Total new finance received</x:v>
      </x:c>
      <x:c r="B71" s="8" t="n">
        <x:f>IF(ISNUMBER(B44),B44,"")</x:f>
        <x:v>0</x:v>
      </x:c>
      <x:c r="C71" s="2"/>
      <x:c r="D71" s="31" t="str">
        <x:v>Loan advances are cash inflows, not revenue.</x:v>
      </x:c>
    </x:row>
    <x:row r="72" ht="26" customHeight="1">
      <x:c r="A72" s="2" t="str">
        <x:v>Total principal cleared</x:v>
      </x:c>
      <x:c r="B72" s="8" t="n">
        <x:f>IF(COUNT(B17,B44)&lt;2,"",B17+B44)</x:f>
        <x:v>7000</x:v>
      </x:c>
      <x:c r="C72" s="2"/>
      <x:c r="D72" s="31" t="str">
        <x:v>Opening principal + new finance. Includes settlement at disposal.</x:v>
      </x:c>
    </x:row>
    <x:row r="73" ht="26" customHeight="1">
      <x:c r="A73" s="2"/>
      <x:c r="B73" s="7"/>
      <x:c r="C73" s="2"/>
      <x:c r="D73" s="31"/>
    </x:row>
    <x:row r="74" ht="26" customHeight="1">
      <x:c r="A74" s="2"/>
      <x:c r="B74" s="7"/>
      <x:c r="C74" s="2"/>
      <x:c r="D74" s="31"/>
    </x:row>
    <x:row r="75" ht="26" customHeight="1">
      <x:c r="A75" s="2" t="str">
        <x:v>Cash timing</x:v>
      </x:c>
      <x:c r="B75" s="7"/>
      <x:c r="C75" s="2"/>
      <x:c r="D75" s="31" t="str">
        <x:v>Full-period cash includes the disposal proceeds at the comparison end date.</x:v>
      </x:c>
    </x:row>
    <x:row r="76" ht="26" customHeight="1">
      <x:c r="A76" s="2" t="str">
        <x:v>No cash timing forecast</x:v>
      </x:c>
      <x:c r="B76" s="7"/>
      <x:c r="C76" s="2"/>
      <x:c r="D76" s="31" t="str">
        <x:v>The model does not show monthly liquidity or the peak funding requirement.</x:v>
      </x:c>
    </x:row>
    <x:row r="77" ht="26" customHeight="1">
      <x:c r="A77" s="2"/>
      <x:c r="B77" s="7"/>
      <x:c r="C77" s="2"/>
      <x:c r="D77" s="31"/>
    </x:row>
    <x:row r="78" ht="26" customHeight="1">
      <x:c r="A78" s="2"/>
      <x:c r="B78" s="7"/>
      <x:c r="C78" s="2"/>
      <x:c r="D78" s="31"/>
    </x:row>
    <x:row r="79" ht="26" customHeight="1">
      <x:c r="A79" s="2"/>
      <x:c r="B79" s="7"/>
      <x:c r="C79" s="2"/>
      <x:c r="D79" s="31"/>
    </x:row>
    <x:row r="80" ht="26" customHeight="1">
      <x:c r="A80" s="2"/>
      <x:c r="B80" s="7"/>
      <x:c r="C80" s="2"/>
      <x:c r="D80" s="31"/>
    </x:row>
    <x:row r="81" ht="26" customHeight="1">
      <x:c r="A81" s="2"/>
      <x:c r="B81" s="7"/>
      <x:c r="C81" s="2"/>
      <x:c r="D81" s="31"/>
    </x:row>
    <x:row r="82" ht="26" customHeight="1">
      <x:c r="A82" s="2"/>
      <x:c r="B82" s="7"/>
      <x:c r="C82" s="2"/>
      <x:c r="D82" s="31"/>
    </x:row>
    <x:row r="83" ht="26" customHeight="1">
      <x:c r="A83" s="2"/>
      <x:c r="B83" s="7"/>
      <x:c r="C83" s="2"/>
      <x:c r="D83" s="31"/>
    </x:row>
  </x:sheetData>
  <x:dataValidations count="25">
    <x:dataValidation type="list" sqref="B7">
      <x:formula1>"1,2,3"</x:formula1>
    </x:dataValidation>
    <x:dataValidation type="decimal" operator="greaterThanOrEqual" sqref="B15">
      <x:formula1>0</x:formula1>
    </x:dataValidation>
    <x:dataValidation type="decimal" operator="greaterThanOrEqual" sqref="B16">
      <x:formula1>0</x:formula1>
    </x:dataValidation>
    <x:dataValidation type="decimal" operator="greaterThanOrEqual" sqref="B17">
      <x:formula1>0</x:formula1>
    </x:dataValidation>
    <x:dataValidation type="decimal" operator="greaterThanOrEqual" sqref="B21">
      <x:formula1>0</x:formula1>
    </x:dataValidation>
    <x:dataValidation type="decimal" operator="greaterThanOrEqual" sqref="B22">
      <x:formula1>0</x:formula1>
    </x:dataValidation>
    <x:dataValidation type="decimal" operator="greaterThanOrEqual" sqref="B23">
      <x:formula1>0</x:formula1>
    </x:dataValidation>
    <x:dataValidation type="decimal" operator="greaterThanOrEqual" sqref="B25">
      <x:formula1>0</x:formula1>
    </x:dataValidation>
    <x:dataValidation type="decimal" operator="greaterThanOrEqual" sqref="B26">
      <x:formula1>0</x:formula1>
    </x:dataValidation>
    <x:dataValidation type="decimal" operator="greaterThanOrEqual" sqref="B27">
      <x:formula1>0</x:formula1>
    </x:dataValidation>
    <x:dataValidation type="decimal" operator="greaterThanOrEqual" sqref="B29">
      <x:formula1>0</x:formula1>
    </x:dataValidation>
    <x:dataValidation type="decimal" operator="greaterThanOrEqual" sqref="B30">
      <x:formula1>0</x:formula1>
    </x:dataValidation>
    <x:dataValidation type="decimal" operator="greaterThanOrEqual" sqref="B31">
      <x:formula1>0</x:formula1>
    </x:dataValidation>
    <x:dataValidation type="decimal" operator="greaterThanOrEqual" sqref="B33">
      <x:formula1>0</x:formula1>
    </x:dataValidation>
    <x:dataValidation type="decimal" operator="greaterThanOrEqual" sqref="B34">
      <x:formula1>0</x:formula1>
    </x:dataValidation>
    <x:dataValidation type="decimal" operator="greaterThanOrEqual" sqref="B35">
      <x:formula1>0</x:formula1>
    </x:dataValidation>
    <x:dataValidation type="decimal" operator="greaterThanOrEqual" sqref="B37">
      <x:formula1>0</x:formula1>
    </x:dataValidation>
    <x:dataValidation type="decimal" operator="greaterThanOrEqual" sqref="B38">
      <x:formula1>0</x:formula1>
    </x:dataValidation>
    <x:dataValidation type="decimal" operator="greaterThanOrEqual" sqref="B39">
      <x:formula1>0</x:formula1>
    </x:dataValidation>
    <x:dataValidation type="decimal" operator="greaterThanOrEqual" sqref="B41">
      <x:formula1>0</x:formula1>
    </x:dataValidation>
    <x:dataValidation type="decimal" operator="greaterThanOrEqual" sqref="B42">
      <x:formula1>0</x:formula1>
    </x:dataValidation>
    <x:dataValidation type="decimal" operator="greaterThanOrEqual" sqref="B43">
      <x:formula1>0</x:formula1>
    </x:dataValidation>
    <x:dataValidation type="decimal" operator="greaterThanOrEqual" sqref="B45">
      <x:formula1>0</x:formula1>
    </x:dataValidation>
    <x:dataValidation type="decimal" operator="greaterThanOrEqual" sqref="B46">
      <x:formula1>0</x:formula1>
    </x:dataValidation>
    <x:dataValidation type="decimal" operator="greaterThanOrEqual" sqref="B47">
      <x:formula1>0</x:formula1>
    </x:dataValidation>
  </x:dataValidations>
  <x:pageMargins left="0.7" right="0.7" top="0.75" bottom="0.75" header="0.3" footer="0.3"/>
</x:worksheet>
</file>